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 codeName="{4470D2CD-2249-CD33-4A35-6F278624656F}"/>
  <workbookPr codeName="ThisWorkbook"/>
  <mc:AlternateContent xmlns:mc="http://schemas.openxmlformats.org/markup-compatibility/2006">
    <mc:Choice Requires="x15">
      <x15ac:absPath xmlns:x15ac="http://schemas.microsoft.com/office/spreadsheetml/2010/11/ac" url="/Users/robgadd4/Desktop/"/>
    </mc:Choice>
  </mc:AlternateContent>
  <bookViews>
    <workbookView xWindow="4060" yWindow="460" windowWidth="29040" windowHeight="1584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5" i="1" l="1"/>
  <c r="D46" i="1"/>
  <c r="D47" i="1"/>
  <c r="D48" i="1"/>
  <c r="D49" i="1"/>
  <c r="D50" i="1"/>
  <c r="D51" i="1"/>
  <c r="D52" i="1"/>
  <c r="D53" i="1"/>
  <c r="C54" i="1"/>
  <c r="D31" i="1"/>
  <c r="D32" i="1"/>
  <c r="D33" i="1"/>
  <c r="D34" i="1"/>
  <c r="D35" i="1"/>
  <c r="D36" i="1"/>
  <c r="D37" i="1"/>
  <c r="D38" i="1"/>
  <c r="D39" i="1"/>
  <c r="C40" i="1"/>
  <c r="C41" i="1"/>
  <c r="D16" i="1"/>
  <c r="D17" i="1"/>
  <c r="D18" i="1"/>
  <c r="D19" i="1"/>
  <c r="D20" i="1"/>
  <c r="D21" i="1"/>
  <c r="D22" i="1"/>
  <c r="D23" i="1"/>
  <c r="D24" i="1"/>
  <c r="D25" i="1"/>
  <c r="C26" i="1"/>
  <c r="C27" i="1"/>
  <c r="D5" i="1"/>
  <c r="D6" i="1"/>
  <c r="D7" i="1"/>
  <c r="D8" i="1"/>
  <c r="D9" i="1"/>
  <c r="D10" i="1"/>
  <c r="C11" i="1"/>
  <c r="C12" i="1"/>
  <c r="C59" i="1"/>
  <c r="C60" i="1"/>
  <c r="C55" i="1"/>
</calcChain>
</file>

<file path=xl/sharedStrings.xml><?xml version="1.0" encoding="utf-8"?>
<sst xmlns="http://schemas.openxmlformats.org/spreadsheetml/2006/main" count="203" uniqueCount="127">
  <si>
    <t>A</t>
  </si>
  <si>
    <t>Ecosystem/Operating Environment</t>
  </si>
  <si>
    <t>Do workers/users in your broader ecosystem typically use mobile devices for personal communications, Internet access and/or as productivity tools already?</t>
  </si>
  <si>
    <t xml:space="preserve">Estimate the average "mobile IQ" of your broader ecosystem via the choices: Digital Natives (High), Casuals (Medium) or Newbies (Low) </t>
  </si>
  <si>
    <t>Quantify the number of native apps adopted by your organization that are deployed in support of your ecosystem via the choices: Several (6 or more), Some (3 to 5) or Few (2 or less)</t>
  </si>
  <si>
    <t>B</t>
  </si>
  <si>
    <t xml:space="preserve">What are the typical types of devices Issued/Supported and/or recommended for use across your mobile environment? </t>
  </si>
  <si>
    <t>- Apple iOS (iPhone, iPad, iPod Touch Media Player)</t>
  </si>
  <si>
    <t>- Google Android OS (handsets, tablets)</t>
  </si>
  <si>
    <t>- Microsoft Windows 10 OS (handsets, tablets, laptops)</t>
  </si>
  <si>
    <t>Yes</t>
  </si>
  <si>
    <t>No</t>
  </si>
  <si>
    <t xml:space="preserve"> </t>
  </si>
  <si>
    <t>Combination</t>
  </si>
  <si>
    <t>Click in the box to select your response from the drop down menu</t>
  </si>
  <si>
    <t>Mobile Devices, Access Profiles &amp; Security</t>
  </si>
  <si>
    <t>Tablets</t>
  </si>
  <si>
    <t>Handsets</t>
  </si>
  <si>
    <t>Laptops</t>
  </si>
  <si>
    <t>Wi-Fi</t>
  </si>
  <si>
    <t>Device Data Plan</t>
  </si>
  <si>
    <t>Private Store/MDM</t>
  </si>
  <si>
    <t>Known Users</t>
  </si>
  <si>
    <t>Self-Registrants</t>
  </si>
  <si>
    <t>C</t>
  </si>
  <si>
    <t>Supported Content Types</t>
  </si>
  <si>
    <t>Which of the following types of mobile friendly content do you wish to distribute to your target audience?</t>
  </si>
  <si>
    <t>D</t>
  </si>
  <si>
    <t>Other Mobile Features</t>
  </si>
  <si>
    <t>Full</t>
  </si>
  <si>
    <t>Basic</t>
  </si>
  <si>
    <t>None</t>
  </si>
  <si>
    <t>Your Mobile Devices, Access Profiles &amp; Security Score:</t>
  </si>
  <si>
    <t>Your Supported Content Types Score :</t>
  </si>
  <si>
    <t>Your Other Mobile Features Score:</t>
  </si>
  <si>
    <t>Estimate how often are mobile devices used for work-related purposes by your broader ecosystem via the choices:  Continuous (Email, messaging, browsing, several apps, searches), Steady (email, browsing, some apps) or Occasional (just calls &amp; emails)</t>
  </si>
  <si>
    <t>Does your IT team recommend or mandate the use of Single Sign-On (SSO) to control mobile access?</t>
  </si>
  <si>
    <t>Is the identity of your target community of users known in advance (e.g., current employees) or do you need to support a broader, public community via self registration?</t>
  </si>
  <si>
    <t>What level of tracking (and reporting) do you require for your content/courseware delivered to your mobile users?</t>
  </si>
  <si>
    <t>Essential</t>
  </si>
  <si>
    <t>Nice to Have</t>
  </si>
  <si>
    <t>Not Needed</t>
  </si>
  <si>
    <t>Your Ecosystem/Operating Environment Score:</t>
  </si>
  <si>
    <t>Consider each of the following application features of an advanced mobile experience and tell us whether you would consider them as: "Essential", "Nice to Have" or "Not Needed" to support your target audience?</t>
  </si>
  <si>
    <t>Your Overall Recommendation:</t>
  </si>
  <si>
    <t>No, our average user is not mobile ready</t>
  </si>
  <si>
    <t>Yes, our average user is mobile ready</t>
  </si>
  <si>
    <t>Our typical user is a Digital Native</t>
  </si>
  <si>
    <t>Our typical user is a Casual user</t>
  </si>
  <si>
    <t>Our typical users are Newbies</t>
  </si>
  <si>
    <t>Typical patterns for mobile use are continuous</t>
  </si>
  <si>
    <t>Typical patterns for mobile use are occasional</t>
  </si>
  <si>
    <t>Typical patterns for mobile use are steady</t>
  </si>
  <si>
    <t>Typical users use several apps everyday</t>
  </si>
  <si>
    <t>Typical users use some apps everyday</t>
  </si>
  <si>
    <t>Typical users use a few apps everyday</t>
  </si>
  <si>
    <t>Our company supports a wide variety of company shared devices</t>
  </si>
  <si>
    <t>Our company supports a wide variety of company issued devices</t>
  </si>
  <si>
    <t>Our company supports a wide variety of user supplied, IT controlled devices (BYOD)</t>
  </si>
  <si>
    <t>Our company supports a combination of company and user supplied devices</t>
  </si>
  <si>
    <t>Our company supports a wide variety of personal devices</t>
  </si>
  <si>
    <t>Users' devices are typically the latest and greatest</t>
  </si>
  <si>
    <t>Users' devices are typically older with limited capabilities</t>
  </si>
  <si>
    <t>- Media Files (video clips)</t>
  </si>
  <si>
    <t>- Media Files (audio clips)</t>
  </si>
  <si>
    <t>- Web Content (HTML files or online web sites)</t>
  </si>
  <si>
    <t>- Digital Documents (PDFs, ePUBs) Editable</t>
  </si>
  <si>
    <t>- Digital Documents (PDFs, ePUBs) Non-editable</t>
  </si>
  <si>
    <t>- Custom Courses (Custom or Internally Developed)</t>
  </si>
  <si>
    <t>- Assessments (Tests, Quizzes, Surveys)</t>
  </si>
  <si>
    <t>- Messaging Services (Email, Alerts, Push Notifications)</t>
  </si>
  <si>
    <t>- Social Networking (Chat, Forums, Likes)</t>
  </si>
  <si>
    <t>- Gamification (Points, Badges, Leaderboards)</t>
  </si>
  <si>
    <t>- Appraisals (Performance Reviews, Observations)</t>
  </si>
  <si>
    <t>- User-Generated Content (Videos, Images)</t>
  </si>
  <si>
    <t>- Mentoring/Coaching (OJT Assistance)</t>
  </si>
  <si>
    <t>- News Feeds (Industry/Market Information, RSS Feeds)</t>
  </si>
  <si>
    <t>- Ecommerce</t>
  </si>
  <si>
    <t>2,0</t>
  </si>
  <si>
    <t>-3,0</t>
  </si>
  <si>
    <t>1,3,1,5</t>
  </si>
  <si>
    <t>1,3,5</t>
  </si>
  <si>
    <t>3,1</t>
  </si>
  <si>
    <t>5,1</t>
  </si>
  <si>
    <t>3,1,5</t>
  </si>
  <si>
    <t>5,3,3,1,5</t>
  </si>
  <si>
    <t>3,2,1</t>
  </si>
  <si>
    <t>1,1</t>
  </si>
  <si>
    <t>Y/N</t>
  </si>
  <si>
    <t>5,3,0</t>
  </si>
  <si>
    <t>Abundant, no problems</t>
  </si>
  <si>
    <t>Restricted, some issues</t>
  </si>
  <si>
    <t>Scarce, problematic</t>
  </si>
  <si>
    <t>5,3,1</t>
  </si>
  <si>
    <t>How available is internet service/bandwidth in the user's environment?</t>
  </si>
  <si>
    <t>Are your users' devices typically modern (less than 2 years old) or would they include legacy devices?</t>
  </si>
  <si>
    <t>CTL+T to reset form for another try</t>
  </si>
  <si>
    <t>Note:  Macros must be enabled!</t>
  </si>
  <si>
    <t>Public (iTunes, Google Play, etc.)</t>
  </si>
  <si>
    <t>Does your IT team use a Mobile Device Management (MDM) platform as a Private App Store, can users freely install apps from public sites like Apple's iTunes App Store or Google Play Store, or do you support both:</t>
  </si>
  <si>
    <t>2,1</t>
  </si>
  <si>
    <t>-9, 1</t>
  </si>
  <si>
    <t>Enter Responses Below</t>
  </si>
  <si>
    <t>Provide Responses for each</t>
  </si>
  <si>
    <t>8,3,0</t>
  </si>
  <si>
    <t>1,1,1</t>
  </si>
  <si>
    <t>- Document Management (Access to Policies, Procedures &amp; Materials)</t>
  </si>
  <si>
    <t>-1,1,1</t>
  </si>
  <si>
    <r>
      <t xml:space="preserve">Section A Score Range (6-22)                                                                                            </t>
    </r>
    <r>
      <rPr>
        <sz val="12"/>
        <color theme="1"/>
        <rFont val="Calibri"/>
        <family val="2"/>
        <scheme val="minor"/>
      </rPr>
      <t>Native App: 18 or Higher , Mixed Use: 15-17, Mobile Web:  14 or less</t>
    </r>
  </si>
  <si>
    <r>
      <t xml:space="preserve">Section B Score Range (3-34)                                                                                            </t>
    </r>
    <r>
      <rPr>
        <sz val="12"/>
        <color theme="1"/>
        <rFont val="Calibri"/>
        <family val="2"/>
        <scheme val="minor"/>
      </rPr>
      <t>Native App: 25 or Higher , Mixed Use: 15-24, Mobile Web:  14 or less</t>
    </r>
  </si>
  <si>
    <r>
      <t xml:space="preserve">Section C Score Range (-2 to 22)                                                                                           </t>
    </r>
    <r>
      <rPr>
        <sz val="12"/>
        <color theme="1"/>
        <rFont val="Calibri"/>
        <family val="2"/>
        <scheme val="minor"/>
      </rPr>
      <t>Native App: 16 or Higher , Mixed Use: 12-15 Mobile Web: 11 or less</t>
    </r>
  </si>
  <si>
    <r>
      <t xml:space="preserve">Your Total Mobile Readiness Score: (6-117)                                         </t>
    </r>
    <r>
      <rPr>
        <b/>
        <sz val="12"/>
        <color rgb="FF0070C0"/>
        <rFont val="Calibri"/>
        <family val="2"/>
        <scheme val="minor"/>
      </rPr>
      <t>Native App: 84 or Higher , Mixed Use: 55 to 83, Mobile Web:  54 or less</t>
    </r>
  </si>
  <si>
    <r>
      <t xml:space="preserve">Section D Score Range (-1 to 39)                                                                                            </t>
    </r>
    <r>
      <rPr>
        <sz val="12"/>
        <color theme="1"/>
        <rFont val="Calibri"/>
        <family val="2"/>
        <scheme val="minor"/>
      </rPr>
      <t>Native App: 18 or Higher , Mixed Use: 12-17, Mobile Web:  11 or less</t>
    </r>
  </si>
  <si>
    <t>OnPoint Digital, Inc.</t>
  </si>
  <si>
    <t>Take this survey to help determine whether your organization's mobility needs are better served using (a) a branded app installed via an App Store onto each user's device (the native app approach), (b) using a mobile friendly web site (the mobile "web app" approach), or (c) where both might be a viable solution to meet your enterprise mobile learning needs.</t>
  </si>
  <si>
    <t>Mobile Readiness Calculator                                                                                         Fall 2021</t>
  </si>
  <si>
    <t>- OTHER (wearables, eBook Readers)</t>
  </si>
  <si>
    <t>What is the preferred form factor for mobile delivered content via these choices: Tablets, Handsets, Laptops or any Combination?</t>
  </si>
  <si>
    <t>How will access to mobile sites and apps be supported via these choices:  Corporate or personal Wi-Fi, device's data plan or a combination?</t>
  </si>
  <si>
    <t>Detail how mobile devices are provisioned/supplied to workers in your environment via the choices: Company Issued (to each person by IT),  Company Shared (shared across a group/department via IT),  Bring Your Own Device (User supplied but IT controlled), Personal Devices (User supplied, no restrictions) or any combination:</t>
  </si>
  <si>
    <t>- Packaged Courses (Off-the-Shelf e.g., Skillsoft, LinkedIn, Open Sesame, BizLibrary, MOOCs like Courera or Udemy)</t>
  </si>
  <si>
    <t>Column1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</si>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</sst>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22"/>
      <color theme="0"/>
      <name val="Calibri (Body)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8" fillId="0" borderId="0" xfId="0" quotePrefix="1" applyFont="1" applyAlignment="1">
      <alignment horizontal="center" wrapText="1"/>
    </xf>
    <xf numFmtId="0" fontId="6" fillId="2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quotePrefix="1" applyFont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0" xfId="0" quotePrefix="1" applyFont="1" applyAlignment="1">
      <alignment vertical="top"/>
    </xf>
    <xf numFmtId="0" fontId="10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top" wrapText="1"/>
    </xf>
    <xf numFmtId="0" fontId="4" fillId="5" borderId="1" xfId="0" quotePrefix="1" applyFont="1" applyFill="1" applyBorder="1" applyAlignment="1">
      <alignment vertical="top" wrapText="1"/>
    </xf>
    <xf numFmtId="0" fontId="0" fillId="5" borderId="1" xfId="0" quotePrefix="1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quotePrefix="1" applyFont="1" applyFill="1" applyBorder="1" applyAlignment="1">
      <alignment horizontal="left" vertical="center" wrapText="1"/>
    </xf>
    <xf numFmtId="0" fontId="0" fillId="5" borderId="1" xfId="0" quotePrefix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wrapText="1"/>
    </xf>
    <xf numFmtId="0" fontId="4" fillId="5" borderId="1" xfId="0" quotePrefix="1" applyFont="1" applyFill="1" applyBorder="1"/>
    <xf numFmtId="0" fontId="0" fillId="5" borderId="1" xfId="0" quotePrefix="1" applyFont="1" applyFill="1" applyBorder="1" applyAlignment="1">
      <alignment wrapText="1"/>
    </xf>
    <xf numFmtId="0" fontId="4" fillId="5" borderId="1" xfId="0" quotePrefix="1" applyFont="1" applyFill="1" applyBorder="1" applyAlignment="1">
      <alignment wrapText="1"/>
    </xf>
    <xf numFmtId="0" fontId="0" fillId="0" borderId="0" xfId="0" applyFont="1"/>
    <xf numFmtId="0" fontId="2" fillId="0" borderId="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/>
    </xf>
    <xf numFmtId="0" fontId="11" fillId="6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
</file>

<file path=xl/tables/table1.xml><?xml version="1.0" encoding="utf-8"?>
<table xmlns="http://schemas.openxmlformats.org/spreadsheetml/2006/main" id="1" name="Table1" displayName="Table1" ref="A29:H41" totalsRowShown="0" headerRowDxfId="0" dataDxfId="1">
  <autoFilter ref="A29:H41"/>
  <tableColumns count="8">
    <tableColumn id="1" name="C" dataDxfId="9"/>
    <tableColumn id="2" name="Supported Content Types" dataDxfId="8"/>
    <tableColumn id="3" name="Column1" dataDxfId="7"/>
    <tableColumn id="4" name="Column2" dataDxfId="6"/>
    <tableColumn id="5" name="Column3" dataDxfId="5"/>
    <tableColumn id="6" name="Column4" dataDxfId="4"/>
    <tableColumn id="7" name="Column5" dataDxfId="3"/>
    <tableColumn id="8" name="Column6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J65"/>
  <sheetViews>
    <sheetView tabSelected="1" topLeftCell="A2" zoomScale="132" zoomScaleNormal="132" zoomScalePageLayoutView="132" workbookViewId="0">
      <selection activeCell="B32" sqref="B32"/>
    </sheetView>
  </sheetViews>
  <sheetFormatPr baseColWidth="10" defaultColWidth="11" defaultRowHeight="16" x14ac:dyDescent="0.2"/>
  <cols>
    <col min="1" max="1" width="7.33203125" style="18" customWidth="1"/>
    <col min="2" max="2" width="64.1640625" style="3" customWidth="1"/>
    <col min="3" max="3" width="41" style="18" customWidth="1"/>
    <col min="4" max="4" width="12" style="2" hidden="1" customWidth="1"/>
    <col min="5" max="5" width="11" style="3" hidden="1" customWidth="1"/>
    <col min="6" max="6" width="21.33203125" style="22" hidden="1" customWidth="1"/>
    <col min="7" max="7" width="19.6640625" style="22" hidden="1" customWidth="1"/>
    <col min="8" max="8" width="20.83203125" style="22" hidden="1" customWidth="1"/>
    <col min="9" max="9" width="22.6640625" style="3" hidden="1" customWidth="1"/>
    <col min="10" max="10" width="22.83203125" style="3" hidden="1" customWidth="1"/>
    <col min="11" max="11" width="11" style="3" customWidth="1"/>
    <col min="12" max="12" width="8.5" style="3" customWidth="1"/>
    <col min="13" max="13" width="11" style="3" customWidth="1"/>
    <col min="14" max="16384" width="11" style="3"/>
  </cols>
  <sheetData>
    <row r="1" spans="1:10" ht="29" x14ac:dyDescent="0.2">
      <c r="A1" s="60" t="s">
        <v>113</v>
      </c>
      <c r="B1" s="59"/>
      <c r="C1" s="59"/>
    </row>
    <row r="2" spans="1:10" ht="30.75" customHeight="1" x14ac:dyDescent="0.2">
      <c r="A2" s="58" t="s">
        <v>115</v>
      </c>
      <c r="B2" s="58"/>
      <c r="C2" s="58"/>
    </row>
    <row r="3" spans="1:10" ht="81" customHeight="1" x14ac:dyDescent="0.2">
      <c r="A3" s="4"/>
      <c r="B3" s="61" t="s">
        <v>114</v>
      </c>
      <c r="C3" s="31" t="s">
        <v>14</v>
      </c>
    </row>
    <row r="4" spans="1:10" ht="25.5" customHeight="1" x14ac:dyDescent="0.25">
      <c r="A4" s="6" t="s">
        <v>0</v>
      </c>
      <c r="B4" s="7" t="s">
        <v>1</v>
      </c>
      <c r="C4" s="6" t="s">
        <v>103</v>
      </c>
    </row>
    <row r="5" spans="1:10" ht="48" x14ac:dyDescent="0.2">
      <c r="A5" s="4">
        <v>1</v>
      </c>
      <c r="B5" s="40" t="s">
        <v>2</v>
      </c>
      <c r="C5" s="5" t="s">
        <v>46</v>
      </c>
      <c r="D5" s="2">
        <f>IF(C5="Yes, our average user is mobile ready",3,IF(C5="No, our average user is not mobile ready",1,IF(C5="Natives",3,IF(C5="Casual",2,IF(C5="Newbie",1,IF(C5="Several",3,IF(C5="Some",2,IF(C5="Few",1,IF(C5="Continuous",3,IF(C5="Steady",2,IF(C5="Occasional",1,IF(C5="Company Issued",5,IF(C5="Company Shared",3,IF(C5="BYOD",3,IF(C5="Personal",1,IF(C5="Combination",5,""))))))))))))))))</f>
        <v>3</v>
      </c>
      <c r="E5" s="23" t="s">
        <v>82</v>
      </c>
      <c r="F5" s="24" t="s">
        <v>46</v>
      </c>
      <c r="G5" s="24" t="s">
        <v>45</v>
      </c>
      <c r="H5" s="24" t="s">
        <v>12</v>
      </c>
    </row>
    <row r="6" spans="1:10" ht="32" x14ac:dyDescent="0.2">
      <c r="A6" s="4">
        <v>2</v>
      </c>
      <c r="B6" s="40" t="s">
        <v>3</v>
      </c>
      <c r="C6" s="5" t="s">
        <v>47</v>
      </c>
      <c r="D6" s="2">
        <f>IF(C6="yes",3,IF(C6="No",1,IF(C6="Our typical user is a Digital Native",3,IF(C6="Our typical user is a Casual user",2,IF(C6="Our typical users are Newbies",1,IF(C6="Several",3,IF(C6="Some",2,IF(C6="Few",1,IF(C6="Continuous",3,IF(C6="Steady",2,IF(C6="Occasional",1,IF(C6="Company Issued",5,IF(C6="Company Shared",3,IF(C6="BYOD",3,IF(C6="Personal",1,IF(C6="Combination",5,""))))))))))))))))</f>
        <v>3</v>
      </c>
      <c r="E6" s="23" t="s">
        <v>86</v>
      </c>
      <c r="F6" s="24" t="s">
        <v>47</v>
      </c>
      <c r="G6" s="24" t="s">
        <v>48</v>
      </c>
      <c r="H6" s="24" t="s">
        <v>49</v>
      </c>
      <c r="I6" s="3" t="s">
        <v>12</v>
      </c>
    </row>
    <row r="7" spans="1:10" ht="64" x14ac:dyDescent="0.2">
      <c r="A7" s="4">
        <v>3</v>
      </c>
      <c r="B7" s="40" t="s">
        <v>35</v>
      </c>
      <c r="C7" s="5" t="s">
        <v>52</v>
      </c>
      <c r="D7" s="2">
        <f>IF(C7="yes",3,IF(C7="No",1,IF(C7="Natives",3,IF(C7="Casual",2,IF(C7="Newbie",1,IF(C7="Several",3,IF(C7="Some",2,IF(C7="Few",1,IF(C7="Typical patterns for mobile use are continuous",3,IF(C7="Typical patterns for mobile use are steady",2,IF(C7="Typical patterns for mobile use are occasional",1,IF(C7="Company Issued",5,IF(C7="Company Shared",3,IF(C7="BYOD",3,IF(C7="Personal",1,IF(C7="Combination",5,""))))))))))))))))</f>
        <v>2</v>
      </c>
      <c r="E7" s="23" t="s">
        <v>86</v>
      </c>
      <c r="F7" s="24" t="s">
        <v>50</v>
      </c>
      <c r="G7" s="24" t="s">
        <v>52</v>
      </c>
      <c r="H7" s="24" t="s">
        <v>51</v>
      </c>
    </row>
    <row r="8" spans="1:10" ht="48" x14ac:dyDescent="0.2">
      <c r="A8" s="4">
        <v>4</v>
      </c>
      <c r="B8" s="40" t="s">
        <v>4</v>
      </c>
      <c r="C8" s="5" t="s">
        <v>53</v>
      </c>
      <c r="D8" s="2">
        <f>IF(C8="Natives",3,IF(C8="Casual",2,IF(C8="Newbie",1,IF(C8="Typical users use several apps everyday",3,IF(C8="Typical users use some apps everyday",2,IF(C8="Typical users use a few apps everyday",1,IF(C8="Continuous",3,IF(C8="Steady",2,IF(C8="Occasional",1,IF(C8="Company Issued",5,IF(C8="Company Shared",3,IF(C8="BYOD",3,IF(C8="Personal",1,IF(C8="Combination",5,""))))))))))))))</f>
        <v>3</v>
      </c>
      <c r="E8" s="23" t="s">
        <v>86</v>
      </c>
      <c r="F8" s="24" t="s">
        <v>53</v>
      </c>
      <c r="G8" s="24" t="s">
        <v>54</v>
      </c>
      <c r="H8" s="24" t="s">
        <v>55</v>
      </c>
    </row>
    <row r="9" spans="1:10" ht="48" x14ac:dyDescent="0.2">
      <c r="A9" s="9">
        <v>5</v>
      </c>
      <c r="B9" s="40" t="s">
        <v>37</v>
      </c>
      <c r="C9" s="1" t="s">
        <v>22</v>
      </c>
      <c r="D9" s="20">
        <f t="shared" ref="D9" si="0">IF(C9="Y",1,IF(C9="N",0,IF(C9="Tablets",1,IF(C9="Handsets",3,IF(C9="Laptops",1,IF(C9="Combination",5,IF(C9="Wi-Fi",1,IF(C9="Device Data Plan",3,IF(C9="Yes",3,IF(C9="No",1,IF(C9="Private Store/MDM",3,IF(C9="Public Store/App Store/Google Play",1,IF(C9="Known Users",5,IF(C9="Self-Registrants",1,""))))))))))))))</f>
        <v>5</v>
      </c>
      <c r="E9" s="25" t="s">
        <v>83</v>
      </c>
      <c r="F9" s="26" t="s">
        <v>22</v>
      </c>
      <c r="G9" s="26" t="s">
        <v>23</v>
      </c>
      <c r="H9" s="26"/>
      <c r="I9"/>
      <c r="J9"/>
    </row>
    <row r="10" spans="1:10" ht="48" x14ac:dyDescent="0.2">
      <c r="A10" s="4">
        <v>6</v>
      </c>
      <c r="B10" s="40" t="s">
        <v>95</v>
      </c>
      <c r="C10" s="5" t="s">
        <v>61</v>
      </c>
      <c r="D10" s="2">
        <f>IF(C10="Users' devices are typically the latest and greatest",5,IF(C10="Users' devices are typically older with limited capabilities",1,))</f>
        <v>5</v>
      </c>
      <c r="E10" s="23" t="s">
        <v>83</v>
      </c>
      <c r="F10" s="24" t="s">
        <v>61</v>
      </c>
      <c r="G10" s="24" t="s">
        <v>62</v>
      </c>
      <c r="H10" s="24"/>
    </row>
    <row r="11" spans="1:10" ht="40.5" customHeight="1" x14ac:dyDescent="0.25">
      <c r="A11" s="8"/>
      <c r="B11" s="10" t="s">
        <v>42</v>
      </c>
      <c r="C11" s="11">
        <f>SUM(D5:D10)</f>
        <v>21</v>
      </c>
      <c r="E11" s="23"/>
      <c r="F11" s="24"/>
      <c r="G11" s="24"/>
      <c r="H11" s="24"/>
    </row>
    <row r="12" spans="1:10" ht="39" customHeight="1" x14ac:dyDescent="0.2">
      <c r="A12" s="56" t="s">
        <v>108</v>
      </c>
      <c r="B12" s="57"/>
      <c r="C12" s="37" t="str">
        <f>IF(C11&gt;=18,"Native App",IF(C11&gt;=15,"Mixed Use",IF(C11&lt;15,"Mobile Web" )))</f>
        <v>Native App</v>
      </c>
      <c r="D12" s="34"/>
      <c r="E12" s="23"/>
      <c r="F12" s="24"/>
      <c r="G12" s="24"/>
      <c r="H12" s="24"/>
    </row>
    <row r="13" spans="1:10" ht="8.25" customHeight="1" x14ac:dyDescent="0.25">
      <c r="A13" s="12"/>
      <c r="B13" s="13"/>
      <c r="C13" s="12"/>
      <c r="E13" s="23"/>
      <c r="F13" s="24"/>
      <c r="G13" s="24"/>
      <c r="H13" s="24"/>
    </row>
    <row r="14" spans="1:10" ht="25.5" customHeight="1" x14ac:dyDescent="0.25">
      <c r="A14" s="6" t="s">
        <v>5</v>
      </c>
      <c r="B14" s="7" t="s">
        <v>15</v>
      </c>
      <c r="C14" s="8"/>
      <c r="E14" s="23"/>
      <c r="F14" s="24"/>
      <c r="G14" s="24"/>
      <c r="H14" s="24"/>
    </row>
    <row r="15" spans="1:10" ht="32" x14ac:dyDescent="0.2">
      <c r="A15" s="4">
        <v>7</v>
      </c>
      <c r="B15" s="40" t="s">
        <v>6</v>
      </c>
      <c r="C15" s="38" t="s">
        <v>102</v>
      </c>
      <c r="E15" s="23"/>
      <c r="F15" s="24"/>
      <c r="G15" s="24"/>
      <c r="H15" s="24"/>
    </row>
    <row r="16" spans="1:10" x14ac:dyDescent="0.2">
      <c r="A16" s="4"/>
      <c r="B16" s="41" t="s">
        <v>7</v>
      </c>
      <c r="C16" s="4"/>
      <c r="D16" s="2" t="str">
        <f>IF(C16="Yes",2,IF(C16="No",0,IF(C16="Tablets",1,IF(C16="Handsets",3,IF(C16="Laptops",1,IF(C16="Combination",5,IF(C16="Wi-Fi",1,IF(C16="Device Data Plan",3,IF(C16="Yes",3,IF(C16="No",1,IF(C16="Private Store/MDM",3,IF(C16="Public Store/App Store/Google Play",1,IF(C16="Known Users",5,IF(C16="Self-Registrants",1,""))))))))))))))</f>
        <v/>
      </c>
      <c r="E16" s="23" t="s">
        <v>78</v>
      </c>
      <c r="F16" s="24" t="s">
        <v>10</v>
      </c>
      <c r="G16" s="24" t="s">
        <v>11</v>
      </c>
      <c r="H16" s="24"/>
    </row>
    <row r="17" spans="1:10" x14ac:dyDescent="0.2">
      <c r="A17" s="4"/>
      <c r="B17" s="41" t="s">
        <v>8</v>
      </c>
      <c r="C17" s="4"/>
      <c r="D17" s="2" t="str">
        <f>IF(C17="Yes",2,IF(C17="No",0,IF(C17="Tablets",1,IF(C17="Handsets",3,IF(C17="Laptops",1,IF(C17="Combination",5,IF(C17="Wi-Fi",1,IF(C17="Device Data Plan",3,IF(C17="Yes",3,IF(C17="No",1,IF(C17="Private Store/MDM",3,IF(C17="Public Store/App Store/Google Play",1,IF(C17="Known Users",5,IF(C17="Self-Registrants",1,""))))))))))))))</f>
        <v/>
      </c>
      <c r="E17" s="23" t="s">
        <v>78</v>
      </c>
      <c r="F17" s="24" t="s">
        <v>10</v>
      </c>
      <c r="G17" s="24" t="s">
        <v>11</v>
      </c>
      <c r="H17" s="24"/>
    </row>
    <row r="18" spans="1:10" x14ac:dyDescent="0.2">
      <c r="A18" s="4"/>
      <c r="B18" s="41" t="s">
        <v>9</v>
      </c>
      <c r="C18" s="4"/>
      <c r="D18" s="2" t="str">
        <f>IF(C18="Yes",-3,IF(C18="No",0,IF(C18="Tablets",1,IF(C18="Handsets",3,IF(C18="Laptops",1,IF(C18="Combination",5,IF(C18="Wi-Fi",1,IF(C18="Device Data Plan",3,IF(C18="Yes",3,IF(C18="No",1,IF(C18="Private Store/MDM",3,IF(C18="Public Store/App Store/Google Play",1,IF(C18="Known Users",5,IF(C18="Self-Registrants",1,""))))))))))))))</f>
        <v/>
      </c>
      <c r="E18" s="27" t="s">
        <v>79</v>
      </c>
      <c r="F18" s="24" t="s">
        <v>10</v>
      </c>
      <c r="G18" s="24" t="s">
        <v>11</v>
      </c>
      <c r="H18" s="24"/>
    </row>
    <row r="19" spans="1:10" x14ac:dyDescent="0.2">
      <c r="A19" s="4"/>
      <c r="B19" s="42" t="s">
        <v>116</v>
      </c>
      <c r="C19" s="4"/>
      <c r="D19" s="2" t="str">
        <f>IF(C19="Yes",2,IF(C19="No",0,IF(C19="Tablets",1,IF(C19="Handsets",3,IF(C19="Laptops",1,IF(C19="Combination",5,IF(C19="Wi-Fi",1,IF(C19="Device Data Plan",3,IF(C19="Yes",3,IF(C19="No",1,IF(C19="Private Store/MDM",3,IF(C19="Public Store/App Store/Google Play",1,IF(C19="Known Users",5,IF(C19="Self-Registrants",1,""))))))))))))))</f>
        <v/>
      </c>
      <c r="E19" s="23" t="s">
        <v>78</v>
      </c>
      <c r="F19" s="24" t="s">
        <v>10</v>
      </c>
      <c r="G19" s="24" t="s">
        <v>11</v>
      </c>
      <c r="H19" s="24"/>
    </row>
    <row r="20" spans="1:10" ht="32" x14ac:dyDescent="0.2">
      <c r="A20" s="4">
        <v>8</v>
      </c>
      <c r="B20" s="42" t="s">
        <v>117</v>
      </c>
      <c r="C20" s="4"/>
      <c r="D20" s="2" t="str">
        <f t="shared" ref="D20:D23" si="1">IF(C20="Y",1,IF(C20="N",0,IF(C20="Tablets",1,IF(C20="Handsets",3,IF(C20="Laptops",1,IF(C20="Combination",5,IF(C20="Wi-Fi",1,IF(C20="Device Data Plan",3,IF(C20="Yes",3,IF(C20="No",1,IF(C20="Private Store/MDM",3,IF(C20="Public Store/App Store/Google Play",1,IF(C20="Known Users",5,IF(C20="Self-Registrants",1,""))))))))))))))</f>
        <v/>
      </c>
      <c r="E20" s="23" t="s">
        <v>80</v>
      </c>
      <c r="F20" s="24" t="s">
        <v>16</v>
      </c>
      <c r="G20" s="24" t="s">
        <v>17</v>
      </c>
      <c r="H20" s="24" t="s">
        <v>18</v>
      </c>
      <c r="I20" s="3" t="s">
        <v>13</v>
      </c>
    </row>
    <row r="21" spans="1:10" ht="33" customHeight="1" x14ac:dyDescent="0.2">
      <c r="A21" s="4">
        <v>9</v>
      </c>
      <c r="B21" s="42" t="s">
        <v>118</v>
      </c>
      <c r="C21" s="4"/>
      <c r="D21" s="2" t="str">
        <f t="shared" si="1"/>
        <v/>
      </c>
      <c r="E21" s="23" t="s">
        <v>81</v>
      </c>
      <c r="F21" s="24" t="s">
        <v>19</v>
      </c>
      <c r="G21" s="24" t="s">
        <v>20</v>
      </c>
      <c r="H21" s="24" t="s">
        <v>13</v>
      </c>
    </row>
    <row r="22" spans="1:10" ht="32" x14ac:dyDescent="0.2">
      <c r="A22" s="4">
        <v>10</v>
      </c>
      <c r="B22" s="41" t="s">
        <v>36</v>
      </c>
      <c r="C22" s="4"/>
      <c r="D22" s="2" t="str">
        <f t="shared" si="1"/>
        <v/>
      </c>
      <c r="E22" s="23" t="s">
        <v>82</v>
      </c>
      <c r="F22" s="24" t="s">
        <v>10</v>
      </c>
      <c r="G22" s="24" t="s">
        <v>11</v>
      </c>
      <c r="H22" s="24"/>
    </row>
    <row r="23" spans="1:10" ht="47.25" customHeight="1" x14ac:dyDescent="0.2">
      <c r="A23" s="4">
        <v>11</v>
      </c>
      <c r="B23" s="42" t="s">
        <v>99</v>
      </c>
      <c r="C23" s="21"/>
      <c r="D23" s="2" t="str">
        <f t="shared" si="1"/>
        <v/>
      </c>
      <c r="E23" s="23" t="s">
        <v>84</v>
      </c>
      <c r="F23" s="24" t="s">
        <v>21</v>
      </c>
      <c r="G23" s="33" t="s">
        <v>98</v>
      </c>
      <c r="H23" s="33" t="s">
        <v>13</v>
      </c>
    </row>
    <row r="24" spans="1:10" ht="80.25" customHeight="1" x14ac:dyDescent="0.2">
      <c r="A24" s="4">
        <v>12</v>
      </c>
      <c r="B24" s="43" t="s">
        <v>119</v>
      </c>
      <c r="C24" s="5"/>
      <c r="D24" s="2" t="str">
        <f>IF(C24="yes",3,IF(C24="No",1,IF(C24="Natives",3,IF(C24="Casual",2,IF(C24="Newbie",1,IF(C24="Several",3,IF(C24="Some",2,IF(C24="Few",1,IF(C24="Continuous",3,IF(C24="Steady",2,IF(C24="Occasional",1,IF(C24="Our company supports a wide variety of company issued devices",5,IF(C24="Our company supports a wide variety of company shared devices",3,IF(C24="Our company supports a wide variety of user supplied, IT controlled devices (BYOD)",3,IF(C24="Our company supports a wide variety of personal devices",1,IF(C24="Our company supports a combination of company and user supplied devices",5,""))))))))))))))))</f>
        <v/>
      </c>
      <c r="E24" s="23" t="s">
        <v>85</v>
      </c>
      <c r="F24" s="24" t="s">
        <v>57</v>
      </c>
      <c r="G24" s="24" t="s">
        <v>56</v>
      </c>
      <c r="H24" s="33" t="s">
        <v>58</v>
      </c>
      <c r="I24" s="22" t="s">
        <v>60</v>
      </c>
      <c r="J24" s="22" t="s">
        <v>59</v>
      </c>
    </row>
    <row r="25" spans="1:10" ht="25.5" customHeight="1" x14ac:dyDescent="0.2">
      <c r="A25" s="4">
        <v>13</v>
      </c>
      <c r="B25" s="43" t="s">
        <v>94</v>
      </c>
      <c r="C25" s="5"/>
      <c r="D25" s="14" t="str">
        <f>IF(C25="Abundant, no problems",1,IF(C25="Restricted, some issues",3,IF(C25="Scarce, problematic",5,"")))</f>
        <v/>
      </c>
      <c r="E25" s="28" t="s">
        <v>93</v>
      </c>
      <c r="F25" s="24" t="s">
        <v>90</v>
      </c>
      <c r="G25" s="24" t="s">
        <v>91</v>
      </c>
      <c r="H25" s="24" t="s">
        <v>92</v>
      </c>
    </row>
    <row r="26" spans="1:10" ht="29.25" customHeight="1" x14ac:dyDescent="0.2">
      <c r="A26" s="8"/>
      <c r="B26" s="10" t="s">
        <v>32</v>
      </c>
      <c r="C26" s="6">
        <f>SUM(D16:D25)</f>
        <v>0</v>
      </c>
      <c r="D26" s="32"/>
      <c r="E26" s="23"/>
      <c r="F26" s="24"/>
      <c r="G26" s="24"/>
      <c r="H26" s="24"/>
    </row>
    <row r="27" spans="1:10" ht="42.75" customHeight="1" x14ac:dyDescent="0.2">
      <c r="A27" s="56" t="s">
        <v>109</v>
      </c>
      <c r="B27" s="57"/>
      <c r="C27" s="37" t="str">
        <f>IF(C26&gt;=25,"Native App",IF(C26&gt;=15,"Mixed Use",IF(C26&lt;15,"Mobile Web" )))</f>
        <v>Mobile Web</v>
      </c>
      <c r="E27" s="23"/>
      <c r="F27" s="24"/>
      <c r="G27" s="24"/>
      <c r="H27" s="24"/>
    </row>
    <row r="28" spans="1:10" ht="21" customHeight="1" x14ac:dyDescent="0.2">
      <c r="A28" s="53"/>
      <c r="B28" s="53"/>
      <c r="C28" s="53"/>
      <c r="E28" s="23"/>
      <c r="F28" s="24"/>
      <c r="G28" s="24"/>
      <c r="H28" s="24"/>
    </row>
    <row r="29" spans="1:10" ht="25.5" customHeight="1" x14ac:dyDescent="0.2">
      <c r="A29" s="8" t="s">
        <v>24</v>
      </c>
      <c r="B29" s="15" t="s">
        <v>25</v>
      </c>
      <c r="C29" s="8" t="s">
        <v>121</v>
      </c>
      <c r="D29" s="2" t="s">
        <v>122</v>
      </c>
      <c r="E29" s="23" t="s">
        <v>123</v>
      </c>
      <c r="F29" s="24" t="s">
        <v>124</v>
      </c>
      <c r="G29" s="24" t="s">
        <v>125</v>
      </c>
      <c r="H29" s="24" t="s">
        <v>126</v>
      </c>
    </row>
    <row r="30" spans="1:10" ht="38.25" customHeight="1" x14ac:dyDescent="0.2">
      <c r="A30" s="4">
        <v>14</v>
      </c>
      <c r="B30" s="44" t="s">
        <v>26</v>
      </c>
      <c r="C30" s="38" t="s">
        <v>102</v>
      </c>
      <c r="E30" s="23" t="s">
        <v>88</v>
      </c>
      <c r="F30" s="24"/>
      <c r="G30" s="24"/>
      <c r="H30" s="24"/>
    </row>
    <row r="31" spans="1:10" x14ac:dyDescent="0.2">
      <c r="A31" s="4"/>
      <c r="B31" s="45" t="s">
        <v>63</v>
      </c>
      <c r="C31" s="4"/>
      <c r="D31" s="2" t="str">
        <f>IF(C31="Yes",2,IF(C31="No",1,""))</f>
        <v/>
      </c>
      <c r="E31" s="35" t="s">
        <v>100</v>
      </c>
      <c r="F31" s="24" t="s">
        <v>10</v>
      </c>
      <c r="G31" s="24" t="s">
        <v>11</v>
      </c>
      <c r="H31" s="24"/>
    </row>
    <row r="32" spans="1:10" x14ac:dyDescent="0.2">
      <c r="A32" s="4"/>
      <c r="B32" s="45" t="s">
        <v>64</v>
      </c>
      <c r="C32" s="4"/>
      <c r="D32" s="2" t="str">
        <f>IF(C32="Yes",2,IF(C32="No",1,""))</f>
        <v/>
      </c>
      <c r="E32" s="35" t="s">
        <v>100</v>
      </c>
      <c r="F32" s="24" t="s">
        <v>10</v>
      </c>
      <c r="G32" s="24" t="s">
        <v>11</v>
      </c>
      <c r="H32" s="24"/>
    </row>
    <row r="33" spans="1:8" x14ac:dyDescent="0.2">
      <c r="A33" s="4"/>
      <c r="B33" s="45" t="s">
        <v>65</v>
      </c>
      <c r="C33" s="4"/>
      <c r="D33" s="2" t="str">
        <f>IF(C33="Yes",1,IF(C33="No",1,""))</f>
        <v/>
      </c>
      <c r="E33" s="23" t="s">
        <v>87</v>
      </c>
      <c r="F33" s="24" t="s">
        <v>10</v>
      </c>
      <c r="G33" s="24" t="s">
        <v>11</v>
      </c>
      <c r="H33" s="24"/>
    </row>
    <row r="34" spans="1:8" x14ac:dyDescent="0.2">
      <c r="A34" s="4"/>
      <c r="B34" s="45" t="s">
        <v>66</v>
      </c>
      <c r="C34" s="4"/>
      <c r="D34" s="2" t="str">
        <f>IF(C34="Yes",5,IF(C34="No",1,""))</f>
        <v/>
      </c>
      <c r="E34" s="35" t="s">
        <v>83</v>
      </c>
      <c r="F34" s="24" t="s">
        <v>10</v>
      </c>
      <c r="G34" s="24" t="s">
        <v>11</v>
      </c>
      <c r="H34" s="24"/>
    </row>
    <row r="35" spans="1:8" x14ac:dyDescent="0.2">
      <c r="A35" s="4"/>
      <c r="B35" s="45" t="s">
        <v>67</v>
      </c>
      <c r="C35" s="4"/>
      <c r="D35" s="16" t="str">
        <f>IF(C35="Yes",1,IF(C35="No",1,""))</f>
        <v/>
      </c>
      <c r="E35" s="35" t="s">
        <v>100</v>
      </c>
      <c r="F35" s="24" t="s">
        <v>10</v>
      </c>
      <c r="G35" s="24" t="s">
        <v>11</v>
      </c>
      <c r="H35" s="24"/>
    </row>
    <row r="36" spans="1:8" ht="32" x14ac:dyDescent="0.2">
      <c r="A36" s="4"/>
      <c r="B36" s="46" t="s">
        <v>120</v>
      </c>
      <c r="C36" s="4"/>
      <c r="D36" s="2" t="str">
        <f>IF(C36="Yes",-9,IF(C36="No",1,""))</f>
        <v/>
      </c>
      <c r="E36" s="36" t="s">
        <v>101</v>
      </c>
      <c r="F36" s="24" t="s">
        <v>10</v>
      </c>
      <c r="G36" s="24" t="s">
        <v>11</v>
      </c>
      <c r="H36" s="24"/>
    </row>
    <row r="37" spans="1:8" x14ac:dyDescent="0.2">
      <c r="A37" s="4"/>
      <c r="B37" s="45" t="s">
        <v>68</v>
      </c>
      <c r="C37" s="4"/>
      <c r="D37" s="2" t="str">
        <f>IF(C37="Yes",1,IF(C37="No",1,""))</f>
        <v/>
      </c>
      <c r="E37" s="35" t="s">
        <v>87</v>
      </c>
      <c r="F37" s="24" t="s">
        <v>10</v>
      </c>
      <c r="G37" s="24" t="s">
        <v>11</v>
      </c>
      <c r="H37" s="24"/>
    </row>
    <row r="38" spans="1:8" x14ac:dyDescent="0.2">
      <c r="A38" s="4"/>
      <c r="B38" s="45" t="s">
        <v>69</v>
      </c>
      <c r="C38" s="4"/>
      <c r="D38" s="2" t="str">
        <f>IF(C38="Yes",3,IF(C38="No",1,""))</f>
        <v/>
      </c>
      <c r="E38" s="35" t="s">
        <v>82</v>
      </c>
      <c r="F38" s="24" t="s">
        <v>10</v>
      </c>
      <c r="G38" s="24" t="s">
        <v>11</v>
      </c>
      <c r="H38" s="24"/>
    </row>
    <row r="39" spans="1:8" ht="30.75" customHeight="1" x14ac:dyDescent="0.2">
      <c r="A39" s="4">
        <v>15</v>
      </c>
      <c r="B39" s="44" t="s">
        <v>38</v>
      </c>
      <c r="C39" s="4"/>
      <c r="D39" s="2" t="str">
        <f>IF(C39="Full",5,IF(C39="Basic",3,IF(C39="None",0,"")))</f>
        <v/>
      </c>
      <c r="E39" s="35" t="s">
        <v>89</v>
      </c>
      <c r="F39" s="24" t="s">
        <v>29</v>
      </c>
      <c r="G39" s="24" t="s">
        <v>30</v>
      </c>
      <c r="H39" s="24" t="s">
        <v>31</v>
      </c>
    </row>
    <row r="40" spans="1:8" ht="40.5" customHeight="1" x14ac:dyDescent="0.2">
      <c r="A40" s="8"/>
      <c r="B40" s="10" t="s">
        <v>33</v>
      </c>
      <c r="C40" s="6">
        <f>SUM(D30:D39)</f>
        <v>0</v>
      </c>
      <c r="E40" s="23"/>
      <c r="F40" s="24"/>
      <c r="G40" s="24"/>
      <c r="H40" s="24"/>
    </row>
    <row r="41" spans="1:8" ht="47" customHeight="1" x14ac:dyDescent="0.2">
      <c r="A41" s="52"/>
      <c r="B41" s="52" t="s">
        <v>110</v>
      </c>
      <c r="C41" s="37" t="str">
        <f>IF(C40&gt;=16,"Native App",IF(C40&gt;=12,"Mixed Use",IF(C40&lt;12,"Mobile Web" )))</f>
        <v>Mobile Web</v>
      </c>
      <c r="D41" s="17"/>
      <c r="E41" s="29"/>
      <c r="F41" s="24"/>
      <c r="G41" s="24"/>
      <c r="H41" s="24"/>
    </row>
    <row r="42" spans="1:8" ht="21" customHeight="1" x14ac:dyDescent="0.2">
      <c r="A42" s="53"/>
      <c r="B42" s="53"/>
      <c r="C42" s="53"/>
      <c r="E42" s="23"/>
      <c r="F42" s="24"/>
      <c r="G42" s="24"/>
      <c r="H42" s="24"/>
    </row>
    <row r="43" spans="1:8" ht="25.5" customHeight="1" x14ac:dyDescent="0.2">
      <c r="A43" s="8" t="s">
        <v>27</v>
      </c>
      <c r="B43" s="15" t="s">
        <v>28</v>
      </c>
      <c r="C43" s="8"/>
      <c r="E43" s="23"/>
      <c r="F43" s="24"/>
      <c r="G43" s="24"/>
      <c r="H43" s="24"/>
    </row>
    <row r="44" spans="1:8" ht="48" x14ac:dyDescent="0.2">
      <c r="A44" s="4">
        <v>16</v>
      </c>
      <c r="B44" s="47" t="s">
        <v>43</v>
      </c>
      <c r="C44" s="38" t="s">
        <v>102</v>
      </c>
      <c r="E44" s="23"/>
      <c r="F44" s="24"/>
      <c r="G44" s="24"/>
      <c r="H44" s="24"/>
    </row>
    <row r="45" spans="1:8" ht="16" customHeight="1" x14ac:dyDescent="0.2">
      <c r="A45" s="4"/>
      <c r="B45" s="48" t="s">
        <v>70</v>
      </c>
      <c r="C45" s="4"/>
      <c r="D45" s="2" t="str">
        <f>IF(C45="Essential",8,IF(C45="Not Needed",0,IF(C45="Nice to Have",3,"")))</f>
        <v/>
      </c>
      <c r="E45" s="35" t="s">
        <v>104</v>
      </c>
      <c r="F45" s="24" t="s">
        <v>39</v>
      </c>
      <c r="G45" s="24" t="s">
        <v>40</v>
      </c>
      <c r="H45" s="24" t="s">
        <v>41</v>
      </c>
    </row>
    <row r="46" spans="1:8" ht="16" customHeight="1" x14ac:dyDescent="0.2">
      <c r="A46" s="4"/>
      <c r="B46" s="48" t="s">
        <v>71</v>
      </c>
      <c r="C46" s="4"/>
      <c r="D46" s="2" t="str">
        <f t="shared" ref="D46:D51" si="2">IF(C46="Essential",5,IF(C46="Not Needed",0,IF(C46="Nice to Have",3,"")))</f>
        <v/>
      </c>
      <c r="E46" s="23" t="s">
        <v>89</v>
      </c>
      <c r="F46" s="24" t="s">
        <v>39</v>
      </c>
      <c r="G46" s="24" t="s">
        <v>40</v>
      </c>
      <c r="H46" s="24" t="s">
        <v>41</v>
      </c>
    </row>
    <row r="47" spans="1:8" ht="16" customHeight="1" x14ac:dyDescent="0.2">
      <c r="A47" s="4"/>
      <c r="B47" s="48" t="s">
        <v>72</v>
      </c>
      <c r="C47" s="4"/>
      <c r="D47" s="2" t="str">
        <f t="shared" si="2"/>
        <v/>
      </c>
      <c r="E47" s="23" t="s">
        <v>89</v>
      </c>
      <c r="F47" s="24" t="s">
        <v>39</v>
      </c>
      <c r="G47" s="24" t="s">
        <v>40</v>
      </c>
      <c r="H47" s="24" t="s">
        <v>41</v>
      </c>
    </row>
    <row r="48" spans="1:8" ht="16" customHeight="1" x14ac:dyDescent="0.2">
      <c r="A48" s="4"/>
      <c r="B48" s="48" t="s">
        <v>73</v>
      </c>
      <c r="C48" s="4"/>
      <c r="D48" s="2" t="str">
        <f t="shared" si="2"/>
        <v/>
      </c>
      <c r="E48" s="23" t="s">
        <v>89</v>
      </c>
      <c r="F48" s="24" t="s">
        <v>39</v>
      </c>
      <c r="G48" s="24" t="s">
        <v>40</v>
      </c>
      <c r="H48" s="24" t="s">
        <v>41</v>
      </c>
    </row>
    <row r="49" spans="1:8" ht="16" customHeight="1" x14ac:dyDescent="0.2">
      <c r="A49" s="4"/>
      <c r="B49" s="48" t="s">
        <v>74</v>
      </c>
      <c r="C49" s="4"/>
      <c r="D49" s="2" t="str">
        <f>IF(C49="Essential",8,IF(C49="Not Needed",0,IF(C49="Nice to Have",3,"")))</f>
        <v/>
      </c>
      <c r="E49" s="35" t="s">
        <v>104</v>
      </c>
      <c r="F49" s="24" t="s">
        <v>39</v>
      </c>
      <c r="G49" s="24" t="s">
        <v>40</v>
      </c>
      <c r="H49" s="24" t="s">
        <v>41</v>
      </c>
    </row>
    <row r="50" spans="1:8" ht="16" customHeight="1" x14ac:dyDescent="0.2">
      <c r="A50" s="4"/>
      <c r="B50" s="48" t="s">
        <v>75</v>
      </c>
      <c r="C50" s="4"/>
      <c r="D50" s="2" t="str">
        <f t="shared" si="2"/>
        <v/>
      </c>
      <c r="E50" s="23" t="s">
        <v>89</v>
      </c>
      <c r="F50" s="24" t="s">
        <v>39</v>
      </c>
      <c r="G50" s="24" t="s">
        <v>40</v>
      </c>
      <c r="H50" s="24" t="s">
        <v>41</v>
      </c>
    </row>
    <row r="51" spans="1:8" ht="16" customHeight="1" x14ac:dyDescent="0.2">
      <c r="A51" s="4"/>
      <c r="B51" s="48" t="s">
        <v>76</v>
      </c>
      <c r="C51" s="4"/>
      <c r="D51" s="2" t="str">
        <f t="shared" si="2"/>
        <v/>
      </c>
      <c r="E51" s="35" t="s">
        <v>105</v>
      </c>
      <c r="F51" s="24" t="s">
        <v>39</v>
      </c>
      <c r="G51" s="24" t="s">
        <v>40</v>
      </c>
      <c r="H51" s="24" t="s">
        <v>41</v>
      </c>
    </row>
    <row r="52" spans="1:8" ht="16" customHeight="1" x14ac:dyDescent="0.2">
      <c r="A52" s="4"/>
      <c r="B52" s="49" t="s">
        <v>106</v>
      </c>
      <c r="C52" s="4"/>
      <c r="D52" s="2" t="str">
        <f>IF(C52="Essential",-1,IF(C52="Not Needed",1,IF(C52="Nice to Have",1,"")))</f>
        <v/>
      </c>
      <c r="E52" s="36" t="s">
        <v>107</v>
      </c>
      <c r="F52" s="24" t="s">
        <v>39</v>
      </c>
      <c r="G52" s="24" t="s">
        <v>40</v>
      </c>
      <c r="H52" s="24" t="s">
        <v>41</v>
      </c>
    </row>
    <row r="53" spans="1:8" ht="16" customHeight="1" x14ac:dyDescent="0.2">
      <c r="A53" s="4"/>
      <c r="B53" s="50" t="s">
        <v>77</v>
      </c>
      <c r="C53" s="4"/>
      <c r="D53" s="2" t="str">
        <f>IF(C53="Essential",-1,IF(C53="Not Needed",1,IF(C53="Nice to Have",1,"")))</f>
        <v/>
      </c>
      <c r="E53" s="36" t="s">
        <v>107</v>
      </c>
      <c r="F53" s="24" t="s">
        <v>39</v>
      </c>
      <c r="G53" s="24" t="s">
        <v>40</v>
      </c>
      <c r="H53" s="24" t="s">
        <v>41</v>
      </c>
    </row>
    <row r="54" spans="1:8" ht="40.5" customHeight="1" x14ac:dyDescent="0.2">
      <c r="A54" s="8"/>
      <c r="B54" s="10" t="s">
        <v>34</v>
      </c>
      <c r="C54" s="6">
        <f>SUM(D44:D53)</f>
        <v>0</v>
      </c>
      <c r="E54" s="23"/>
      <c r="F54" s="24"/>
      <c r="G54" s="24"/>
      <c r="H54" s="24"/>
    </row>
    <row r="55" spans="1:8" ht="45" customHeight="1" x14ac:dyDescent="0.2">
      <c r="A55" s="54" t="s">
        <v>112</v>
      </c>
      <c r="B55" s="55"/>
      <c r="C55" s="37" t="str">
        <f>IF(C54&gt;=18,"Native App",IF(C54&gt;=12,"Mixed Use",IF(C54&lt;12,"Mobile Web" )))</f>
        <v>Mobile Web</v>
      </c>
      <c r="D55" s="18"/>
      <c r="E55" s="30"/>
      <c r="F55" s="24"/>
      <c r="G55" s="24"/>
      <c r="H55" s="24"/>
    </row>
    <row r="56" spans="1:8" ht="26.25" customHeight="1" x14ac:dyDescent="0.2">
      <c r="A56" s="53"/>
      <c r="B56" s="53"/>
      <c r="C56" s="53"/>
      <c r="E56" s="23"/>
      <c r="F56" s="24"/>
      <c r="G56" s="24"/>
      <c r="H56" s="24"/>
    </row>
    <row r="57" spans="1:8" ht="15.75" hidden="1" x14ac:dyDescent="0.25">
      <c r="A57" s="53"/>
      <c r="B57" s="53"/>
      <c r="C57" s="53"/>
      <c r="E57" s="23"/>
      <c r="F57" s="24"/>
      <c r="G57" s="24"/>
      <c r="H57" s="24"/>
    </row>
    <row r="58" spans="1:8" ht="15.75" hidden="1" x14ac:dyDescent="0.25">
      <c r="A58" s="53"/>
      <c r="B58" s="53"/>
      <c r="C58" s="53"/>
      <c r="E58" s="23"/>
      <c r="F58" s="24"/>
      <c r="G58" s="24"/>
      <c r="H58" s="24"/>
    </row>
    <row r="59" spans="1:8" ht="40.5" customHeight="1" x14ac:dyDescent="0.2">
      <c r="A59" s="8"/>
      <c r="B59" s="11" t="s">
        <v>111</v>
      </c>
      <c r="C59" s="19">
        <f>C54+C40+C26+C11</f>
        <v>21</v>
      </c>
      <c r="E59" s="23"/>
      <c r="F59" s="24"/>
      <c r="G59" s="24"/>
      <c r="H59" s="24"/>
    </row>
    <row r="60" spans="1:8" ht="40.5" customHeight="1" x14ac:dyDescent="0.2">
      <c r="A60" s="8"/>
      <c r="B60" s="6" t="s">
        <v>44</v>
      </c>
      <c r="C60" s="39" t="str">
        <f>IF(C59&gt;=84,"Native App",IF(C59&gt;=55,"Mixed Use",IF(C59&lt;55,"Mobile Web" )))</f>
        <v>Mobile Web</v>
      </c>
      <c r="E60" s="23"/>
      <c r="F60" s="24"/>
      <c r="G60" s="24"/>
      <c r="H60" s="24"/>
    </row>
    <row r="61" spans="1:8" x14ac:dyDescent="0.2">
      <c r="C61" s="18" t="s">
        <v>96</v>
      </c>
      <c r="E61" s="23"/>
      <c r="F61" s="24"/>
      <c r="G61" s="24"/>
      <c r="H61" s="24"/>
    </row>
    <row r="62" spans="1:8" x14ac:dyDescent="0.2">
      <c r="C62" s="18" t="s">
        <v>97</v>
      </c>
      <c r="E62" s="23"/>
      <c r="F62" s="24"/>
      <c r="G62" s="24"/>
      <c r="H62" s="24"/>
    </row>
    <row r="65" spans="2:2" x14ac:dyDescent="0.2">
      <c r="B65" s="51"/>
    </row>
  </sheetData>
  <mergeCells count="8">
    <mergeCell ref="A1:C1"/>
    <mergeCell ref="A56:C58"/>
    <mergeCell ref="A42:C42"/>
    <mergeCell ref="A28:C28"/>
    <mergeCell ref="A2:C2"/>
    <mergeCell ref="A55:B55"/>
    <mergeCell ref="A27:B27"/>
    <mergeCell ref="A12:B12"/>
  </mergeCells>
  <phoneticPr fontId="1" type="noConversion"/>
  <dataValidations count="16">
    <dataValidation type="list" showInputMessage="1" showErrorMessage="1" sqref="C16:C19">
      <formula1>$F$16:$H$16</formula1>
    </dataValidation>
    <dataValidation type="list" showInputMessage="1" showErrorMessage="1" sqref="C20">
      <formula1>$F$20:$J$20</formula1>
    </dataValidation>
    <dataValidation type="list" showInputMessage="1" showErrorMessage="1" sqref="C21">
      <formula1>$F$21:$I$21</formula1>
    </dataValidation>
    <dataValidation type="list" showInputMessage="1" showErrorMessage="1" sqref="C22">
      <formula1>$F$22:$H$22</formula1>
    </dataValidation>
    <dataValidation type="list" showInputMessage="1" showErrorMessage="1" sqref="C23">
      <formula1>$F$23:$I$23</formula1>
    </dataValidation>
    <dataValidation type="list" allowBlank="1" showInputMessage="1" showErrorMessage="1" sqref="C39">
      <formula1>$F$39:$I$39</formula1>
    </dataValidation>
    <dataValidation type="list" allowBlank="1" showInputMessage="1" showErrorMessage="1" sqref="C5">
      <formula1>$F$5:$H$5</formula1>
    </dataValidation>
    <dataValidation type="list" showInputMessage="1" showErrorMessage="1" sqref="C6">
      <formula1>$F$6:$I$6</formula1>
    </dataValidation>
    <dataValidation type="list" showInputMessage="1" showErrorMessage="1" sqref="C7">
      <formula1>$F$7:$I$7</formula1>
    </dataValidation>
    <dataValidation type="list" showInputMessage="1" showErrorMessage="1" sqref="C8">
      <formula1>$F$8:$I$8</formula1>
    </dataValidation>
    <dataValidation type="list" allowBlank="1" showInputMessage="1" showErrorMessage="1" sqref="C45:C53">
      <formula1>$F$45:$I$45</formula1>
    </dataValidation>
    <dataValidation type="list" allowBlank="1" showInputMessage="1" showErrorMessage="1" sqref="C31:C38">
      <formula1>$F$31:$H$31</formula1>
    </dataValidation>
    <dataValidation type="list" allowBlank="1" showInputMessage="1" showErrorMessage="1" sqref="C24">
      <formula1>$F$24:$L$24</formula1>
    </dataValidation>
    <dataValidation type="list" allowBlank="1" showInputMessage="1" showErrorMessage="1" sqref="C10">
      <formula1>$F$10:$H$10</formula1>
    </dataValidation>
    <dataValidation type="list" showInputMessage="1" showErrorMessage="1" sqref="C25">
      <formula1>$F$25:$I$25</formula1>
    </dataValidation>
    <dataValidation type="list" allowBlank="1" showInputMessage="1" showErrorMessage="1" sqref="C9">
      <formula1>$F$9:$I$9</formula1>
    </dataValidation>
  </dataValidations>
  <pageMargins left="0.7" right="0.7" top="0.75" bottom="0.75" header="0.3" footer="0.3"/>
  <pageSetup scale="48" fitToHeight="3" orientation="landscape" copies="2" r:id="rId1"/>
  <rowBreaks count="3" manualBreakCount="3">
    <brk id="12" max="16383" man="1"/>
    <brk id="27" max="16383" man="1"/>
    <brk id="41" max="16383" man="1"/>
  </rowBreaks>
  <ignoredErrors>
    <ignoredError sqref="D18 D49" 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2017-05-17T14:51:02Z</cp:lastPrinted>
  <dcterms:created xsi:type="dcterms:W3CDTF">2017-04-20T14:18:38Z</dcterms:created>
  <dcterms:modified xsi:type="dcterms:W3CDTF">2021-09-13T21:13:01Z</dcterms:modified>
</cp:coreProperties>
</file>